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aniszewska\Desktop\Wysyłka MIĘDZYRESORT\"/>
    </mc:Choice>
  </mc:AlternateContent>
  <xr:revisionPtr revIDLastSave="0" documentId="8_{8F6EA50D-ACC4-4332-94D7-84CB9E4AB7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7" i="1" l="1"/>
  <c r="H27" i="1" l="1"/>
  <c r="I27" i="1" s="1"/>
  <c r="N27" i="1" s="1"/>
  <c r="H24" i="1" l="1"/>
  <c r="I24" i="1" s="1"/>
  <c r="N24" i="1" s="1"/>
  <c r="H23" i="1"/>
  <c r="I23" i="1" s="1"/>
  <c r="N23" i="1" s="1"/>
  <c r="H22" i="1"/>
  <c r="I22" i="1" s="1"/>
  <c r="N22" i="1" s="1"/>
  <c r="H21" i="1"/>
  <c r="N26" i="1" l="1"/>
  <c r="I21" i="1"/>
  <c r="N21" i="1" s="1"/>
  <c r="H20" i="1"/>
  <c r="I20" i="1" s="1"/>
  <c r="N20" i="1" s="1"/>
  <c r="H19" i="1"/>
  <c r="I19" i="1" s="1"/>
  <c r="N19" i="1" s="1"/>
  <c r="H18" i="1"/>
  <c r="I18" i="1" s="1"/>
  <c r="N18" i="1" s="1"/>
  <c r="H17" i="1"/>
  <c r="I17" i="1" s="1"/>
  <c r="N17" i="1" s="1"/>
  <c r="H16" i="1" l="1"/>
  <c r="I16" i="1" s="1"/>
  <c r="N16" i="1" s="1"/>
  <c r="H15" i="1" l="1"/>
  <c r="I15" i="1" s="1"/>
  <c r="N15" i="1" s="1"/>
  <c r="H14" i="1" l="1"/>
  <c r="I14" i="1" s="1"/>
  <c r="N14" i="1" s="1"/>
  <c r="L13" i="1" l="1"/>
  <c r="H5" i="1" l="1"/>
  <c r="I5" i="1" s="1"/>
  <c r="H6" i="1"/>
  <c r="I6" i="1" s="1"/>
  <c r="N6" i="1" s="1"/>
  <c r="H7" i="1"/>
  <c r="I7" i="1" s="1"/>
  <c r="N7" i="1" s="1"/>
  <c r="H8" i="1"/>
  <c r="I8" i="1" s="1"/>
  <c r="N8" i="1" s="1"/>
  <c r="H9" i="1"/>
  <c r="I9" i="1" s="1"/>
  <c r="N9" i="1" s="1"/>
  <c r="H10" i="1"/>
  <c r="I10" i="1" s="1"/>
  <c r="H11" i="1"/>
  <c r="I11" i="1" s="1"/>
  <c r="N11" i="1" s="1"/>
  <c r="H12" i="1"/>
  <c r="I12" i="1" s="1"/>
  <c r="N12" i="1" s="1"/>
  <c r="H13" i="1"/>
  <c r="I13" i="1" s="1"/>
  <c r="J5" i="1" l="1"/>
  <c r="N5" i="1" s="1"/>
  <c r="J13" i="1"/>
  <c r="J10" i="1"/>
  <c r="N10" i="1" s="1"/>
  <c r="H4" i="1"/>
  <c r="I4" i="1" s="1"/>
  <c r="L4" i="1" s="1"/>
  <c r="K13" i="1" l="1"/>
  <c r="N13" i="1" s="1"/>
  <c r="K4" i="1"/>
  <c r="J4" i="1"/>
  <c r="H3" i="1"/>
  <c r="I3" i="1" s="1"/>
  <c r="N3" i="1" s="1"/>
  <c r="N4" i="1" l="1"/>
  <c r="N25" i="1" s="1"/>
</calcChain>
</file>

<file path=xl/sharedStrings.xml><?xml version="1.0" encoding="utf-8"?>
<sst xmlns="http://schemas.openxmlformats.org/spreadsheetml/2006/main" count="110" uniqueCount="78">
  <si>
    <t>Lp.</t>
  </si>
  <si>
    <t>Stanowisko służbowe</t>
  </si>
  <si>
    <t>Komórka organizacyjna</t>
  </si>
  <si>
    <t>Wynagrodzenie zasadnicze miesięcznie (zł)*</t>
  </si>
  <si>
    <t>Dodatek stażowy miesięcznie (zł)*</t>
  </si>
  <si>
    <t>Dodatek funkcyjny miesięcznie (zł)*</t>
  </si>
  <si>
    <t>Wynagrodzenie roczne (zł)             [(8) x 12 m-cy)</t>
  </si>
  <si>
    <t>Wynagrodzenie miesięcznie - łącznie (zł)                                 [5+6+7]*</t>
  </si>
  <si>
    <t>Fundusz nagród - roczny (zł)             [(9) x 3%}</t>
  </si>
  <si>
    <t>Pochodne pracodawcy - ZUS, FP, PPK - rocznie   (zł)</t>
  </si>
  <si>
    <t>Dodatkowe wynagrodzenie roczne za 2022 rok (DWR) (zł)**</t>
  </si>
  <si>
    <t>Nagrody jubileuszowe      (zł)***</t>
  </si>
  <si>
    <t>SUMA (zł) [9+10+11+12+13]</t>
  </si>
  <si>
    <t>1.</t>
  </si>
  <si>
    <t>zastępca Kierownika Wydziału Kontroli</t>
  </si>
  <si>
    <t>Wydział Kontroli</t>
  </si>
  <si>
    <t>* wynagrodzenie i dodatki brutto za kwiecień 2022 r.</t>
  </si>
  <si>
    <t>2.</t>
  </si>
  <si>
    <t>Zastępna Kierownika Wydziału</t>
  </si>
  <si>
    <t>3.</t>
  </si>
  <si>
    <t>Wydzial Kontroli</t>
  </si>
  <si>
    <t>4.</t>
  </si>
  <si>
    <t>5.</t>
  </si>
  <si>
    <t>6.</t>
  </si>
  <si>
    <t>7.</t>
  </si>
  <si>
    <t>Biuro Kontroli ex-post</t>
  </si>
  <si>
    <t>WI Gdańsk</t>
  </si>
  <si>
    <t>WI Białystok</t>
  </si>
  <si>
    <t>8.</t>
  </si>
  <si>
    <t>WI Poznań</t>
  </si>
  <si>
    <t>Samodzielne stanowisko</t>
  </si>
  <si>
    <t>9.</t>
  </si>
  <si>
    <t>WI Kraków</t>
  </si>
  <si>
    <t>10.</t>
  </si>
  <si>
    <t>WI Kielce</t>
  </si>
  <si>
    <t>11.</t>
  </si>
  <si>
    <t>WI Lublin</t>
  </si>
  <si>
    <t>Biuro Kontroli Ex-Post</t>
  </si>
  <si>
    <t>WI Bydgoszcz</t>
  </si>
  <si>
    <t>WI Łódź</t>
  </si>
  <si>
    <t>WI Zielona Góra</t>
  </si>
  <si>
    <t>WI Katowice</t>
  </si>
  <si>
    <t>WI Szczecin</t>
  </si>
  <si>
    <t>WIJHARS</t>
  </si>
  <si>
    <t>WI Rzeszów</t>
  </si>
  <si>
    <t>12.</t>
  </si>
  <si>
    <t>Wydział Kontroli - Sekcja kontroli odrębnych</t>
  </si>
  <si>
    <t>13.</t>
  </si>
  <si>
    <t>WI Wrocław</t>
  </si>
  <si>
    <t>Wydział kontroli</t>
  </si>
  <si>
    <t>14.</t>
  </si>
  <si>
    <t>Sekcja kontroli odrębnych</t>
  </si>
  <si>
    <t>WI Warszawa</t>
  </si>
  <si>
    <t>15.</t>
  </si>
  <si>
    <t>starszy inspektor</t>
  </si>
  <si>
    <t>16.</t>
  </si>
  <si>
    <t>17.</t>
  </si>
  <si>
    <t>18.</t>
  </si>
  <si>
    <t>19.</t>
  </si>
  <si>
    <t>WI Olsztyn</t>
  </si>
  <si>
    <t>20.</t>
  </si>
  <si>
    <t>21.</t>
  </si>
  <si>
    <t>dyrektor biura</t>
  </si>
  <si>
    <t>GIJHARS</t>
  </si>
  <si>
    <t>22.</t>
  </si>
  <si>
    <t>główny specjalista</t>
  </si>
  <si>
    <t>wolny etat</t>
  </si>
  <si>
    <t>starszy specjalista</t>
  </si>
  <si>
    <t>specjalista</t>
  </si>
  <si>
    <t>inspektor</t>
  </si>
  <si>
    <t>23.</t>
  </si>
  <si>
    <t>Suma GIJHARS</t>
  </si>
  <si>
    <t>Suma WIJHARS</t>
  </si>
  <si>
    <t>Departament Kontroli i Audytu</t>
  </si>
  <si>
    <t>Ministerstwo Rolnictwa i Rozwoju Wsi</t>
  </si>
  <si>
    <t>wypłaca MRiRW (9075,96 zł w następnych latach)</t>
  </si>
  <si>
    <t>** do wypłaty w 2023 r. za 2022 r. przez poprzedniego pracodawcę</t>
  </si>
  <si>
    <t>*** zaplanowane do wypłaty w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</si>
</sst>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0" xfId="0" applyNumberFormat="1" applyAlignment="1">
      <alignment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0" fillId="0" borderId="1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2" fontId="0" fillId="0" borderId="7" xfId="0" applyNumberForma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8"/>
  <sheetViews>
    <sheetView tabSelected="1" workbookViewId="0">
      <pane ySplit="1" topLeftCell="A23" activePane="bottomLeft" state="frozen"/>
      <selection pane="bottomLeft" activeCell="A30" sqref="A30"/>
    </sheetView>
  </sheetViews>
  <sheetFormatPr defaultRowHeight="15" x14ac:dyDescent="0.25"/>
  <cols>
    <col min="1" max="1" width="7.140625" customWidth="1"/>
    <col min="2" max="2" width="6.42578125" style="1" customWidth="1"/>
    <col min="3" max="3" width="13" customWidth="1"/>
    <col min="4" max="4" width="13.85546875" customWidth="1"/>
    <col min="5" max="5" width="15.42578125" customWidth="1"/>
    <col min="6" max="6" width="17.140625" customWidth="1"/>
    <col min="7" max="7" width="16.140625" customWidth="1"/>
    <col min="8" max="8" width="18.5703125" customWidth="1"/>
    <col min="9" max="9" width="17.140625" customWidth="1"/>
    <col min="10" max="10" width="16.85546875" style="14" customWidth="1"/>
    <col min="11" max="11" width="18.28515625" customWidth="1"/>
    <col min="12" max="12" width="16" customWidth="1"/>
    <col min="13" max="14" width="19.140625" customWidth="1"/>
    <col min="15" max="15" width="17.42578125" customWidth="1"/>
  </cols>
  <sheetData>
    <row r="1" spans="1:15" s="3" customFormat="1" ht="60" x14ac:dyDescent="0.25">
      <c r="A1" s="41" t="s">
        <v>0</v>
      </c>
      <c r="B1" s="42"/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7</v>
      </c>
      <c r="I1" s="5" t="s">
        <v>6</v>
      </c>
      <c r="J1" s="13" t="s">
        <v>8</v>
      </c>
      <c r="K1" s="5" t="s">
        <v>9</v>
      </c>
      <c r="L1" s="5" t="s">
        <v>10</v>
      </c>
      <c r="M1" s="5" t="s">
        <v>11</v>
      </c>
      <c r="N1" s="20" t="s">
        <v>12</v>
      </c>
      <c r="O1" s="39" t="s">
        <v>43</v>
      </c>
    </row>
    <row r="2" spans="1:15" x14ac:dyDescent="0.25">
      <c r="A2" s="6">
        <v>1</v>
      </c>
      <c r="B2" s="7">
        <v>2</v>
      </c>
      <c r="C2" s="8">
        <v>3</v>
      </c>
      <c r="D2" s="8">
        <v>4</v>
      </c>
      <c r="E2" s="8">
        <v>5</v>
      </c>
      <c r="F2" s="8">
        <v>6</v>
      </c>
      <c r="G2" s="8">
        <v>7</v>
      </c>
      <c r="H2" s="8">
        <v>8</v>
      </c>
      <c r="I2" s="8">
        <v>9</v>
      </c>
      <c r="J2" s="16">
        <v>10</v>
      </c>
      <c r="K2" s="8">
        <v>11</v>
      </c>
      <c r="L2" s="8">
        <v>12</v>
      </c>
      <c r="M2" s="8">
        <v>13</v>
      </c>
      <c r="N2" s="21">
        <v>14</v>
      </c>
      <c r="O2" s="40"/>
    </row>
    <row r="3" spans="1:15" ht="60" x14ac:dyDescent="0.25">
      <c r="A3" s="43" t="s">
        <v>13</v>
      </c>
      <c r="B3" s="44"/>
      <c r="C3" s="11" t="s">
        <v>14</v>
      </c>
      <c r="D3" s="11" t="s">
        <v>15</v>
      </c>
      <c r="E3" s="11">
        <v>5616.34</v>
      </c>
      <c r="F3" s="11">
        <v>1123.27</v>
      </c>
      <c r="G3" s="11">
        <v>0</v>
      </c>
      <c r="H3" s="11">
        <f>E3+F3+G3</f>
        <v>6739.6100000000006</v>
      </c>
      <c r="I3" s="11">
        <f t="shared" ref="I3:I24" si="0">H3*12</f>
        <v>80875.320000000007</v>
      </c>
      <c r="J3" s="11">
        <v>2426.2600000000002</v>
      </c>
      <c r="K3" s="11">
        <v>17603.060000000001</v>
      </c>
      <c r="L3" s="11">
        <v>6739.61</v>
      </c>
      <c r="M3" s="11">
        <v>0</v>
      </c>
      <c r="N3" s="22">
        <f>I3+J3+K3+L3+M3</f>
        <v>107644.25</v>
      </c>
      <c r="O3" s="9" t="s">
        <v>40</v>
      </c>
    </row>
    <row r="4" spans="1:15" ht="45" x14ac:dyDescent="0.25">
      <c r="A4" s="43" t="s">
        <v>17</v>
      </c>
      <c r="B4" s="44"/>
      <c r="C4" s="11" t="s">
        <v>18</v>
      </c>
      <c r="D4" s="11" t="s">
        <v>15</v>
      </c>
      <c r="E4" s="12">
        <v>4360.59</v>
      </c>
      <c r="F4" s="12">
        <v>784.91</v>
      </c>
      <c r="G4" s="11">
        <v>0</v>
      </c>
      <c r="H4" s="11">
        <f>E4+F4+G4</f>
        <v>5145.5</v>
      </c>
      <c r="I4" s="11">
        <f t="shared" si="0"/>
        <v>61746</v>
      </c>
      <c r="J4" s="12">
        <f>I4*3%</f>
        <v>1852.3799999999999</v>
      </c>
      <c r="K4" s="12">
        <f>I4*19.64%</f>
        <v>12126.914400000001</v>
      </c>
      <c r="L4" s="12">
        <f>I4*8.5%</f>
        <v>5248.4100000000008</v>
      </c>
      <c r="M4" s="12">
        <v>3859.13</v>
      </c>
      <c r="N4" s="22">
        <f>I4+J4+K4+L4+M4</f>
        <v>84832.834400000007</v>
      </c>
      <c r="O4" s="9" t="s">
        <v>39</v>
      </c>
    </row>
    <row r="5" spans="1:15" ht="30" x14ac:dyDescent="0.25">
      <c r="A5" s="43" t="s">
        <v>19</v>
      </c>
      <c r="B5" s="44"/>
      <c r="C5" s="11" t="s">
        <v>65</v>
      </c>
      <c r="D5" s="11" t="s">
        <v>20</v>
      </c>
      <c r="E5" s="12">
        <v>4332.1400000000003</v>
      </c>
      <c r="F5" s="12">
        <v>866.43</v>
      </c>
      <c r="G5" s="11">
        <v>0</v>
      </c>
      <c r="H5" s="11">
        <f t="shared" ref="H5:H24" si="1">E5+F5+G5</f>
        <v>5198.5700000000006</v>
      </c>
      <c r="I5" s="11">
        <f t="shared" si="0"/>
        <v>62382.840000000011</v>
      </c>
      <c r="J5" s="12">
        <f>I5*3%</f>
        <v>1871.4852000000003</v>
      </c>
      <c r="K5" s="12">
        <v>13525.53</v>
      </c>
      <c r="L5" s="11">
        <v>5302.54</v>
      </c>
      <c r="M5" s="11">
        <v>0</v>
      </c>
      <c r="N5" s="22">
        <f>I5+J5+K5+L5+M5</f>
        <v>83082.395200000014</v>
      </c>
      <c r="O5" s="9" t="s">
        <v>41</v>
      </c>
    </row>
    <row r="6" spans="1:15" ht="30" x14ac:dyDescent="0.25">
      <c r="A6" s="43" t="s">
        <v>21</v>
      </c>
      <c r="B6" s="44"/>
      <c r="C6" s="11" t="s">
        <v>67</v>
      </c>
      <c r="D6" s="11" t="s">
        <v>15</v>
      </c>
      <c r="E6" s="11">
        <v>4673.51</v>
      </c>
      <c r="F6" s="11">
        <v>654.29</v>
      </c>
      <c r="G6" s="11">
        <v>0</v>
      </c>
      <c r="H6" s="11">
        <f t="shared" si="1"/>
        <v>5327.8</v>
      </c>
      <c r="I6" s="11">
        <f t="shared" si="0"/>
        <v>63933.600000000006</v>
      </c>
      <c r="J6" s="12">
        <v>1918</v>
      </c>
      <c r="K6" s="11">
        <v>11319.89</v>
      </c>
      <c r="L6" s="11">
        <v>5436.35</v>
      </c>
      <c r="M6" s="11">
        <v>0</v>
      </c>
      <c r="N6" s="22">
        <f>I6+J6+K6+L6+M6</f>
        <v>82607.840000000011</v>
      </c>
      <c r="O6" s="9" t="s">
        <v>42</v>
      </c>
    </row>
    <row r="7" spans="1:15" ht="30" x14ac:dyDescent="0.25">
      <c r="A7" s="43" t="s">
        <v>22</v>
      </c>
      <c r="B7" s="44"/>
      <c r="C7" s="11" t="s">
        <v>68</v>
      </c>
      <c r="D7" s="11" t="s">
        <v>15</v>
      </c>
      <c r="E7" s="11">
        <v>4200.0600000000004</v>
      </c>
      <c r="F7" s="11">
        <v>336</v>
      </c>
      <c r="G7" s="11">
        <v>0</v>
      </c>
      <c r="H7" s="11">
        <f t="shared" si="1"/>
        <v>4536.0600000000004</v>
      </c>
      <c r="I7" s="11">
        <f t="shared" si="0"/>
        <v>54432.72</v>
      </c>
      <c r="J7" s="11">
        <v>1632.98</v>
      </c>
      <c r="K7" s="11">
        <v>11801.83</v>
      </c>
      <c r="L7" s="11">
        <v>4626.78</v>
      </c>
      <c r="M7" s="11">
        <v>0</v>
      </c>
      <c r="N7" s="22">
        <f>I7+J7+K7+L7+M7</f>
        <v>72494.31</v>
      </c>
      <c r="O7" s="9" t="s">
        <v>38</v>
      </c>
    </row>
    <row r="8" spans="1:15" ht="30" x14ac:dyDescent="0.25">
      <c r="A8" s="43" t="s">
        <v>23</v>
      </c>
      <c r="B8" s="44"/>
      <c r="C8" s="11" t="s">
        <v>67</v>
      </c>
      <c r="D8" s="11" t="s">
        <v>15</v>
      </c>
      <c r="E8" s="11">
        <v>4100.5</v>
      </c>
      <c r="F8" s="11">
        <v>574.07000000000005</v>
      </c>
      <c r="G8" s="11">
        <v>0</v>
      </c>
      <c r="H8" s="11">
        <f t="shared" si="1"/>
        <v>4674.57</v>
      </c>
      <c r="I8" s="11">
        <f t="shared" si="0"/>
        <v>56094.84</v>
      </c>
      <c r="J8" s="11">
        <v>1682.85</v>
      </c>
      <c r="K8" s="11">
        <v>11017.03</v>
      </c>
      <c r="L8" s="11">
        <v>4768.0600000000004</v>
      </c>
      <c r="M8" s="11">
        <v>0</v>
      </c>
      <c r="N8" s="22">
        <f t="shared" ref="N8:N13" si="2">I8+J8+K8+L8+M8</f>
        <v>73562.78</v>
      </c>
      <c r="O8" s="9" t="s">
        <v>27</v>
      </c>
    </row>
    <row r="9" spans="1:15" ht="27" customHeight="1" x14ac:dyDescent="0.25">
      <c r="A9" s="43" t="s">
        <v>24</v>
      </c>
      <c r="B9" s="44"/>
      <c r="C9" s="35" t="s">
        <v>66</v>
      </c>
      <c r="D9" s="36"/>
      <c r="E9" s="12">
        <v>4258.99</v>
      </c>
      <c r="F9" s="12">
        <v>851.8</v>
      </c>
      <c r="G9" s="11">
        <v>0</v>
      </c>
      <c r="H9" s="11">
        <f t="shared" si="1"/>
        <v>5110.79</v>
      </c>
      <c r="I9" s="11">
        <f t="shared" si="0"/>
        <v>61329.479999999996</v>
      </c>
      <c r="J9" s="12">
        <v>1839.88</v>
      </c>
      <c r="K9" s="12">
        <v>12965.05</v>
      </c>
      <c r="L9" s="12">
        <v>5213.01</v>
      </c>
      <c r="M9" s="11">
        <v>0</v>
      </c>
      <c r="N9" s="22">
        <f t="shared" si="2"/>
        <v>81347.419999999984</v>
      </c>
      <c r="O9" s="9" t="s">
        <v>26</v>
      </c>
    </row>
    <row r="10" spans="1:15" ht="30" x14ac:dyDescent="0.25">
      <c r="A10" s="43" t="s">
        <v>28</v>
      </c>
      <c r="B10" s="44"/>
      <c r="C10" s="15" t="s">
        <v>65</v>
      </c>
      <c r="D10" s="11" t="s">
        <v>30</v>
      </c>
      <c r="E10" s="12">
        <v>5079.8999999999996</v>
      </c>
      <c r="F10" s="12">
        <v>1015.98</v>
      </c>
      <c r="G10" s="11">
        <v>0</v>
      </c>
      <c r="H10" s="11">
        <f t="shared" si="1"/>
        <v>6095.8799999999992</v>
      </c>
      <c r="I10" s="11">
        <f t="shared" si="0"/>
        <v>73150.559999999998</v>
      </c>
      <c r="J10" s="12">
        <f>I10*3%</f>
        <v>2194.5167999999999</v>
      </c>
      <c r="K10" s="12">
        <v>15860.14</v>
      </c>
      <c r="L10" s="12">
        <v>6217.8</v>
      </c>
      <c r="M10" s="11">
        <v>0</v>
      </c>
      <c r="N10" s="22">
        <f t="shared" si="2"/>
        <v>97423.016799999998</v>
      </c>
      <c r="O10" s="9" t="s">
        <v>29</v>
      </c>
    </row>
    <row r="11" spans="1:15" ht="30" x14ac:dyDescent="0.25">
      <c r="A11" s="43" t="s">
        <v>31</v>
      </c>
      <c r="B11" s="44"/>
      <c r="C11" s="15" t="s">
        <v>65</v>
      </c>
      <c r="D11" s="11" t="s">
        <v>15</v>
      </c>
      <c r="E11" s="12">
        <v>4003</v>
      </c>
      <c r="F11" s="12">
        <v>720.54</v>
      </c>
      <c r="G11" s="11">
        <v>1321</v>
      </c>
      <c r="H11" s="11">
        <f t="shared" si="1"/>
        <v>6044.54</v>
      </c>
      <c r="I11" s="11">
        <f t="shared" si="0"/>
        <v>72534.48</v>
      </c>
      <c r="J11" s="12">
        <v>2176.0300000000002</v>
      </c>
      <c r="K11" s="12">
        <v>13963.4</v>
      </c>
      <c r="L11" s="12">
        <v>6165.43</v>
      </c>
      <c r="M11" s="11">
        <v>0</v>
      </c>
      <c r="N11" s="22">
        <f t="shared" si="2"/>
        <v>94839.34</v>
      </c>
      <c r="O11" s="9" t="s">
        <v>32</v>
      </c>
    </row>
    <row r="12" spans="1:15" ht="30" x14ac:dyDescent="0.25">
      <c r="A12" s="33" t="s">
        <v>33</v>
      </c>
      <c r="B12" s="34"/>
      <c r="C12" s="15" t="s">
        <v>69</v>
      </c>
      <c r="D12" s="15" t="s">
        <v>15</v>
      </c>
      <c r="E12" s="17">
        <v>3466.52</v>
      </c>
      <c r="F12" s="17">
        <v>450.65</v>
      </c>
      <c r="G12" s="17">
        <v>0</v>
      </c>
      <c r="H12" s="17">
        <f t="shared" si="1"/>
        <v>3917.17</v>
      </c>
      <c r="I12" s="17">
        <f t="shared" si="0"/>
        <v>47006.04</v>
      </c>
      <c r="J12" s="18">
        <v>1410.18</v>
      </c>
      <c r="K12" s="18">
        <v>9231.99</v>
      </c>
      <c r="L12" s="18">
        <v>3995.51</v>
      </c>
      <c r="M12" s="17">
        <v>0</v>
      </c>
      <c r="N12" s="23">
        <f t="shared" si="2"/>
        <v>61643.72</v>
      </c>
      <c r="O12" s="9" t="s">
        <v>34</v>
      </c>
    </row>
    <row r="13" spans="1:15" ht="30" x14ac:dyDescent="0.25">
      <c r="A13" s="33" t="s">
        <v>35</v>
      </c>
      <c r="B13" s="34"/>
      <c r="C13" s="15" t="s">
        <v>65</v>
      </c>
      <c r="D13" s="15" t="s">
        <v>37</v>
      </c>
      <c r="E13" s="17">
        <v>5199.79</v>
      </c>
      <c r="F13" s="17">
        <v>1039.96</v>
      </c>
      <c r="G13" s="17">
        <v>0</v>
      </c>
      <c r="H13" s="17">
        <f t="shared" si="1"/>
        <v>6239.75</v>
      </c>
      <c r="I13" s="17">
        <f t="shared" si="0"/>
        <v>74877</v>
      </c>
      <c r="J13" s="19">
        <f>I13*3%</f>
        <v>2246.31</v>
      </c>
      <c r="K13" s="19">
        <f>(I13+J13)*19.73%</f>
        <v>15216.429063</v>
      </c>
      <c r="L13" s="19">
        <f>E13+F13</f>
        <v>6239.75</v>
      </c>
      <c r="M13" s="17">
        <v>0</v>
      </c>
      <c r="N13" s="23">
        <f t="shared" si="2"/>
        <v>98579.489063000001</v>
      </c>
      <c r="O13" s="9" t="s">
        <v>36</v>
      </c>
    </row>
    <row r="14" spans="1:15" ht="75" x14ac:dyDescent="0.25">
      <c r="A14" s="33" t="s">
        <v>45</v>
      </c>
      <c r="B14" s="34"/>
      <c r="C14" s="15" t="s">
        <v>65</v>
      </c>
      <c r="D14" s="29" t="s">
        <v>46</v>
      </c>
      <c r="E14" s="17">
        <v>4125.28</v>
      </c>
      <c r="F14" s="17">
        <v>825.06</v>
      </c>
      <c r="G14" s="17">
        <v>0</v>
      </c>
      <c r="H14" s="17">
        <f t="shared" si="1"/>
        <v>4950.34</v>
      </c>
      <c r="I14" s="17">
        <f t="shared" si="0"/>
        <v>59404.08</v>
      </c>
      <c r="J14" s="9">
        <v>1782.12</v>
      </c>
      <c r="K14" s="9">
        <v>15520.43</v>
      </c>
      <c r="L14" s="9">
        <v>4858.17</v>
      </c>
      <c r="M14" s="17">
        <v>7425.51</v>
      </c>
      <c r="N14" s="17">
        <f>I14+J14+K14+L14+M14</f>
        <v>88990.31</v>
      </c>
      <c r="O14" s="9" t="s">
        <v>44</v>
      </c>
    </row>
    <row r="15" spans="1:15" ht="30" x14ac:dyDescent="0.25">
      <c r="A15" s="33" t="s">
        <v>47</v>
      </c>
      <c r="B15" s="34"/>
      <c r="C15" s="15" t="s">
        <v>69</v>
      </c>
      <c r="D15" s="15" t="s">
        <v>49</v>
      </c>
      <c r="E15" s="17">
        <v>3580.72</v>
      </c>
      <c r="F15" s="17">
        <v>0</v>
      </c>
      <c r="G15" s="17">
        <v>0</v>
      </c>
      <c r="H15" s="17">
        <f t="shared" si="1"/>
        <v>3580.72</v>
      </c>
      <c r="I15" s="17">
        <f t="shared" si="0"/>
        <v>42968.639999999999</v>
      </c>
      <c r="J15" s="19">
        <v>1289.06</v>
      </c>
      <c r="K15" s="19">
        <v>8400</v>
      </c>
      <c r="L15" s="19">
        <v>3652.33</v>
      </c>
      <c r="M15" s="17">
        <v>0</v>
      </c>
      <c r="N15" s="17">
        <f>I15+J15+K15+L15+M15</f>
        <v>56310.03</v>
      </c>
      <c r="O15" s="9" t="s">
        <v>48</v>
      </c>
    </row>
    <row r="16" spans="1:15" ht="45" x14ac:dyDescent="0.25">
      <c r="A16" s="33" t="s">
        <v>50</v>
      </c>
      <c r="B16" s="34"/>
      <c r="C16" s="15" t="s">
        <v>68</v>
      </c>
      <c r="D16" s="15" t="s">
        <v>51</v>
      </c>
      <c r="E16" s="17">
        <v>3800</v>
      </c>
      <c r="F16" s="17">
        <v>380</v>
      </c>
      <c r="G16" s="17">
        <v>0</v>
      </c>
      <c r="H16" s="17">
        <f t="shared" si="1"/>
        <v>4180</v>
      </c>
      <c r="I16" s="17">
        <f t="shared" si="0"/>
        <v>50160</v>
      </c>
      <c r="J16" s="19">
        <v>1504.8</v>
      </c>
      <c r="K16" s="19">
        <v>8577.24</v>
      </c>
      <c r="L16" s="19">
        <v>4263.6000000000004</v>
      </c>
      <c r="M16" s="17">
        <v>0</v>
      </c>
      <c r="N16" s="17">
        <f>I16+J16+K16+L16+M16</f>
        <v>64505.64</v>
      </c>
      <c r="O16" s="9" t="s">
        <v>52</v>
      </c>
    </row>
    <row r="17" spans="1:15" ht="45" x14ac:dyDescent="0.25">
      <c r="A17" s="33" t="s">
        <v>53</v>
      </c>
      <c r="B17" s="34"/>
      <c r="C17" s="29" t="s">
        <v>54</v>
      </c>
      <c r="D17" s="29" t="s">
        <v>51</v>
      </c>
      <c r="E17" s="30">
        <v>3500</v>
      </c>
      <c r="F17" s="30">
        <v>315</v>
      </c>
      <c r="G17" s="17">
        <v>0</v>
      </c>
      <c r="H17" s="17">
        <f t="shared" si="1"/>
        <v>3815</v>
      </c>
      <c r="I17" s="17">
        <f t="shared" si="0"/>
        <v>45780</v>
      </c>
      <c r="J17" s="19">
        <v>1373.4</v>
      </c>
      <c r="K17" s="19">
        <v>7828.2</v>
      </c>
      <c r="L17" s="19">
        <v>3891.3</v>
      </c>
      <c r="M17" s="17">
        <v>0</v>
      </c>
      <c r="N17" s="17">
        <f t="shared" ref="N17:N24" si="3">I17+J17+K17+L17+M17</f>
        <v>58872.9</v>
      </c>
      <c r="O17" s="9" t="s">
        <v>52</v>
      </c>
    </row>
    <row r="18" spans="1:15" ht="45" x14ac:dyDescent="0.25">
      <c r="A18" s="33" t="s">
        <v>55</v>
      </c>
      <c r="B18" s="34"/>
      <c r="C18" s="29" t="s">
        <v>54</v>
      </c>
      <c r="D18" s="29" t="s">
        <v>51</v>
      </c>
      <c r="E18" s="17">
        <v>3500</v>
      </c>
      <c r="F18" s="17">
        <v>0</v>
      </c>
      <c r="G18" s="17">
        <v>0</v>
      </c>
      <c r="H18" s="17">
        <f t="shared" si="1"/>
        <v>3500</v>
      </c>
      <c r="I18" s="17">
        <f t="shared" si="0"/>
        <v>42000</v>
      </c>
      <c r="J18" s="19">
        <v>1260</v>
      </c>
      <c r="K18" s="19">
        <v>7182</v>
      </c>
      <c r="L18" s="19">
        <v>3570</v>
      </c>
      <c r="M18" s="17">
        <v>0</v>
      </c>
      <c r="N18" s="17">
        <f t="shared" si="3"/>
        <v>54012</v>
      </c>
      <c r="O18" s="9" t="s">
        <v>52</v>
      </c>
    </row>
    <row r="19" spans="1:15" ht="45" x14ac:dyDescent="0.25">
      <c r="A19" s="33" t="s">
        <v>56</v>
      </c>
      <c r="B19" s="34"/>
      <c r="C19" s="15" t="s">
        <v>67</v>
      </c>
      <c r="D19" s="29" t="s">
        <v>51</v>
      </c>
      <c r="E19" s="17">
        <v>4000</v>
      </c>
      <c r="F19" s="17">
        <v>720</v>
      </c>
      <c r="G19" s="17">
        <v>0</v>
      </c>
      <c r="H19" s="17">
        <f t="shared" si="1"/>
        <v>4720</v>
      </c>
      <c r="I19" s="17">
        <f t="shared" si="0"/>
        <v>56640</v>
      </c>
      <c r="J19" s="19">
        <v>1699.2</v>
      </c>
      <c r="K19" s="19">
        <v>9685.44</v>
      </c>
      <c r="L19" s="19">
        <v>4814.3999999999996</v>
      </c>
      <c r="M19" s="17">
        <v>3540</v>
      </c>
      <c r="N19" s="17">
        <f t="shared" si="3"/>
        <v>76379.039999999994</v>
      </c>
      <c r="O19" s="9" t="s">
        <v>52</v>
      </c>
    </row>
    <row r="20" spans="1:15" x14ac:dyDescent="0.25">
      <c r="A20" s="33" t="s">
        <v>57</v>
      </c>
      <c r="B20" s="34"/>
      <c r="C20" s="37" t="s">
        <v>66</v>
      </c>
      <c r="D20" s="38"/>
      <c r="E20" s="17">
        <v>3010.15</v>
      </c>
      <c r="F20" s="17">
        <v>0</v>
      </c>
      <c r="G20" s="17">
        <v>0</v>
      </c>
      <c r="H20" s="17">
        <f t="shared" si="1"/>
        <v>3010.15</v>
      </c>
      <c r="I20" s="17">
        <f t="shared" si="0"/>
        <v>36121.800000000003</v>
      </c>
      <c r="J20" s="19">
        <v>1083.6500000000001</v>
      </c>
      <c r="K20" s="19">
        <v>7099.8</v>
      </c>
      <c r="L20" s="19">
        <v>3540</v>
      </c>
      <c r="M20" s="17">
        <v>0</v>
      </c>
      <c r="N20" s="17">
        <f t="shared" si="3"/>
        <v>47845.250000000007</v>
      </c>
      <c r="O20" s="9" t="s">
        <v>52</v>
      </c>
    </row>
    <row r="21" spans="1:15" ht="30" x14ac:dyDescent="0.25">
      <c r="A21" s="33" t="s">
        <v>58</v>
      </c>
      <c r="B21" s="34"/>
      <c r="C21" s="15" t="s">
        <v>65</v>
      </c>
      <c r="D21" s="15" t="s">
        <v>49</v>
      </c>
      <c r="E21" s="17">
        <v>4478.4399999999996</v>
      </c>
      <c r="F21" s="17">
        <v>895.69</v>
      </c>
      <c r="G21" s="17">
        <v>0</v>
      </c>
      <c r="H21" s="17">
        <f t="shared" si="1"/>
        <v>5374.1299999999992</v>
      </c>
      <c r="I21" s="17">
        <f t="shared" si="0"/>
        <v>64489.55999999999</v>
      </c>
      <c r="J21" s="19">
        <v>1934.69</v>
      </c>
      <c r="K21" s="19">
        <v>12665.64</v>
      </c>
      <c r="L21" s="19">
        <v>5481.61</v>
      </c>
      <c r="M21" s="17">
        <v>0</v>
      </c>
      <c r="N21" s="17">
        <f t="shared" si="3"/>
        <v>84571.499999999985</v>
      </c>
      <c r="O21" s="9" t="s">
        <v>59</v>
      </c>
    </row>
    <row r="22" spans="1:15" ht="30" x14ac:dyDescent="0.25">
      <c r="A22" s="33" t="s">
        <v>60</v>
      </c>
      <c r="B22" s="34"/>
      <c r="C22" s="15" t="s">
        <v>62</v>
      </c>
      <c r="D22" s="15" t="s">
        <v>25</v>
      </c>
      <c r="E22" s="17">
        <v>8495.6200000000008</v>
      </c>
      <c r="F22" s="17">
        <v>1699.12</v>
      </c>
      <c r="G22" s="17">
        <v>406.39</v>
      </c>
      <c r="H22" s="17">
        <f t="shared" si="1"/>
        <v>10601.130000000001</v>
      </c>
      <c r="I22" s="17">
        <f t="shared" si="0"/>
        <v>127213.56000000001</v>
      </c>
      <c r="J22" s="19">
        <v>3816.41</v>
      </c>
      <c r="K22" s="19">
        <v>29985.64</v>
      </c>
      <c r="L22" s="19">
        <v>10813.15</v>
      </c>
      <c r="M22" s="17">
        <v>0</v>
      </c>
      <c r="N22" s="17">
        <f t="shared" si="3"/>
        <v>171828.76</v>
      </c>
      <c r="O22" s="9" t="s">
        <v>63</v>
      </c>
    </row>
    <row r="23" spans="1:15" ht="30" x14ac:dyDescent="0.25">
      <c r="A23" s="33" t="s">
        <v>61</v>
      </c>
      <c r="B23" s="34"/>
      <c r="C23" s="15" t="s">
        <v>65</v>
      </c>
      <c r="D23" s="15" t="s">
        <v>25</v>
      </c>
      <c r="E23" s="17">
        <v>6311.27</v>
      </c>
      <c r="F23" s="17">
        <v>1262.25</v>
      </c>
      <c r="G23" s="17">
        <v>0</v>
      </c>
      <c r="H23" s="17">
        <f t="shared" si="1"/>
        <v>7573.52</v>
      </c>
      <c r="I23" s="17">
        <f t="shared" si="0"/>
        <v>90882.240000000005</v>
      </c>
      <c r="J23" s="19">
        <v>2726.47</v>
      </c>
      <c r="K23" s="19">
        <v>21421.94</v>
      </c>
      <c r="L23" s="19">
        <v>7724.99</v>
      </c>
      <c r="M23" s="17">
        <v>0</v>
      </c>
      <c r="N23" s="17">
        <f t="shared" si="3"/>
        <v>122755.64000000001</v>
      </c>
      <c r="O23" s="9" t="s">
        <v>63</v>
      </c>
    </row>
    <row r="24" spans="1:15" ht="30" x14ac:dyDescent="0.25">
      <c r="A24" s="33" t="s">
        <v>64</v>
      </c>
      <c r="B24" s="34"/>
      <c r="C24" s="15" t="s">
        <v>65</v>
      </c>
      <c r="D24" s="15" t="s">
        <v>25</v>
      </c>
      <c r="E24" s="17">
        <v>6311.27</v>
      </c>
      <c r="F24" s="17">
        <v>1262.25</v>
      </c>
      <c r="G24" s="17">
        <v>0</v>
      </c>
      <c r="H24" s="17">
        <f t="shared" si="1"/>
        <v>7573.52</v>
      </c>
      <c r="I24" s="17">
        <f t="shared" si="0"/>
        <v>90882.240000000005</v>
      </c>
      <c r="J24" s="19">
        <v>2726.47</v>
      </c>
      <c r="K24" s="19">
        <v>21421.94</v>
      </c>
      <c r="L24" s="19">
        <v>7724.99</v>
      </c>
      <c r="M24" s="17">
        <v>11360.28</v>
      </c>
      <c r="N24" s="17">
        <f t="shared" si="3"/>
        <v>134115.92000000001</v>
      </c>
      <c r="O24" s="9" t="s">
        <v>63</v>
      </c>
    </row>
    <row r="25" spans="1:15" x14ac:dyDescent="0.25">
      <c r="A25" s="24"/>
      <c r="B25" s="24"/>
      <c r="C25" s="25"/>
      <c r="D25" s="25"/>
      <c r="E25" s="26"/>
      <c r="F25" s="26"/>
      <c r="G25" s="26"/>
      <c r="H25" s="26"/>
      <c r="I25" s="26"/>
      <c r="J25" s="27"/>
      <c r="K25" s="27"/>
      <c r="L25" s="27"/>
      <c r="M25" s="26"/>
      <c r="N25" s="26">
        <f>SUM(N3:N21)</f>
        <v>1469544.0654629997</v>
      </c>
      <c r="O25" s="28" t="s">
        <v>72</v>
      </c>
    </row>
    <row r="26" spans="1:15" x14ac:dyDescent="0.25">
      <c r="A26" s="24"/>
      <c r="B26" s="25"/>
      <c r="C26" s="25"/>
      <c r="D26" s="25"/>
      <c r="E26" s="26"/>
      <c r="F26" s="26"/>
      <c r="G26" s="26"/>
      <c r="H26" s="26"/>
      <c r="I26" s="26"/>
      <c r="J26" s="27"/>
      <c r="K26" s="27"/>
      <c r="L26" s="27"/>
      <c r="M26" s="26"/>
      <c r="N26" s="32">
        <f>SUM(N22:N24)</f>
        <v>428700.32000000007</v>
      </c>
      <c r="O26" s="28" t="s">
        <v>71</v>
      </c>
    </row>
    <row r="27" spans="1:15" ht="63.75" customHeight="1" x14ac:dyDescent="0.25">
      <c r="A27" s="33" t="s">
        <v>70</v>
      </c>
      <c r="B27" s="34"/>
      <c r="C27" s="15" t="s">
        <v>65</v>
      </c>
      <c r="D27" s="15" t="s">
        <v>73</v>
      </c>
      <c r="E27" s="17">
        <v>6095.88</v>
      </c>
      <c r="F27" s="17">
        <v>1219.18</v>
      </c>
      <c r="G27" s="17">
        <v>0</v>
      </c>
      <c r="H27" s="17">
        <f>E27+F27+G27</f>
        <v>7315.06</v>
      </c>
      <c r="I27" s="17">
        <f>H27*12</f>
        <v>87780.72</v>
      </c>
      <c r="J27" s="19">
        <v>0</v>
      </c>
      <c r="K27" s="19">
        <f>1582.98*12</f>
        <v>18995.760000000002</v>
      </c>
      <c r="L27" s="19" t="s">
        <v>75</v>
      </c>
      <c r="M27" s="17">
        <v>0</v>
      </c>
      <c r="N27" s="17">
        <f>I27+J27+K27+M27</f>
        <v>106776.48000000001</v>
      </c>
      <c r="O27" s="29" t="s">
        <v>74</v>
      </c>
    </row>
    <row r="28" spans="1:15" ht="42" customHeight="1" x14ac:dyDescent="0.25">
      <c r="A28" s="4" t="s">
        <v>16</v>
      </c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O28" s="31"/>
    </row>
    <row r="29" spans="1:15" ht="30" customHeight="1" x14ac:dyDescent="0.25">
      <c r="A29" s="4" t="s">
        <v>76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5" ht="47.25" customHeight="1" x14ac:dyDescent="0.25">
      <c r="A30" s="4" t="s">
        <v>77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5" x14ac:dyDescent="0.25">
      <c r="A31" s="2"/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5" x14ac:dyDescent="0.25">
      <c r="A32" s="2"/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x14ac:dyDescent="0.25">
      <c r="A33" s="2"/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x14ac:dyDescent="0.25">
      <c r="A34" s="2"/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x14ac:dyDescent="0.25">
      <c r="A35" s="2"/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x14ac:dyDescent="0.25">
      <c r="A36" s="2"/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x14ac:dyDescent="0.25">
      <c r="A37" s="2"/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x14ac:dyDescent="0.25">
      <c r="A38" s="2"/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x14ac:dyDescent="0.25">
      <c r="A39" s="2"/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x14ac:dyDescent="0.25">
      <c r="A40" s="2"/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x14ac:dyDescent="0.25">
      <c r="A41" s="2"/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x14ac:dyDescent="0.25">
      <c r="A42" s="2"/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x14ac:dyDescent="0.25">
      <c r="A43" s="2"/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x14ac:dyDescent="0.25">
      <c r="A44" s="2"/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x14ac:dyDescent="0.25">
      <c r="A45" s="2"/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x14ac:dyDescent="0.25">
      <c r="A46" s="2"/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x14ac:dyDescent="0.25">
      <c r="A47" s="2"/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x14ac:dyDescent="0.25">
      <c r="A48" s="2"/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x14ac:dyDescent="0.25">
      <c r="A49" s="2"/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x14ac:dyDescent="0.25">
      <c r="A50" s="2"/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x14ac:dyDescent="0.25">
      <c r="A51" s="2"/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x14ac:dyDescent="0.25">
      <c r="A52" s="2"/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x14ac:dyDescent="0.25">
      <c r="A53" s="2"/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x14ac:dyDescent="0.25">
      <c r="A54" s="2"/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x14ac:dyDescent="0.25">
      <c r="A55" s="2"/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x14ac:dyDescent="0.25">
      <c r="A56" s="2"/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x14ac:dyDescent="0.25">
      <c r="A57" s="2"/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x14ac:dyDescent="0.25">
      <c r="A58" s="2"/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x14ac:dyDescent="0.25">
      <c r="A59" s="2"/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x14ac:dyDescent="0.25">
      <c r="A60" s="2"/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x14ac:dyDescent="0.25">
      <c r="A61" s="2"/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x14ac:dyDescent="0.25">
      <c r="A62" s="2"/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x14ac:dyDescent="0.25">
      <c r="A63" s="2"/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x14ac:dyDescent="0.25">
      <c r="A64" s="2"/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x14ac:dyDescent="0.25">
      <c r="A65" s="2"/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x14ac:dyDescent="0.25">
      <c r="A66" s="2"/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x14ac:dyDescent="0.25">
      <c r="A67" s="2"/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x14ac:dyDescent="0.25">
      <c r="A68" s="2"/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x14ac:dyDescent="0.25">
      <c r="A69" s="2"/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x14ac:dyDescent="0.25">
      <c r="A70" s="2"/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x14ac:dyDescent="0.25">
      <c r="A71" s="2"/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x14ac:dyDescent="0.25">
      <c r="A72" s="2"/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x14ac:dyDescent="0.25">
      <c r="A73" s="2"/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x14ac:dyDescent="0.25">
      <c r="A74" s="2"/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x14ac:dyDescent="0.25">
      <c r="A75" s="2"/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x14ac:dyDescent="0.25">
      <c r="A76" s="2"/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x14ac:dyDescent="0.25">
      <c r="A77" s="2"/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x14ac:dyDescent="0.25">
      <c r="A78" s="2"/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x14ac:dyDescent="0.25">
      <c r="A79" s="2"/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x14ac:dyDescent="0.25">
      <c r="A80" s="2"/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x14ac:dyDescent="0.25">
      <c r="A81" s="2"/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x14ac:dyDescent="0.25">
      <c r="A82" s="2"/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x14ac:dyDescent="0.25">
      <c r="A83" s="2"/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x14ac:dyDescent="0.25">
      <c r="A84" s="2"/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x14ac:dyDescent="0.25">
      <c r="A85" s="2"/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x14ac:dyDescent="0.25">
      <c r="A86" s="2"/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x14ac:dyDescent="0.25">
      <c r="A87" s="2"/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x14ac:dyDescent="0.25">
      <c r="A88" s="2"/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x14ac:dyDescent="0.25">
      <c r="A89" s="2"/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x14ac:dyDescent="0.25">
      <c r="A90" s="2"/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x14ac:dyDescent="0.25">
      <c r="A91" s="2"/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x14ac:dyDescent="0.25">
      <c r="A92" s="2"/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x14ac:dyDescent="0.25">
      <c r="A93" s="2"/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x14ac:dyDescent="0.25">
      <c r="A94" s="2"/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x14ac:dyDescent="0.25">
      <c r="A95" s="2"/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x14ac:dyDescent="0.25">
      <c r="A96" s="2"/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x14ac:dyDescent="0.25">
      <c r="A97" s="2"/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x14ac:dyDescent="0.25">
      <c r="A98" s="2"/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x14ac:dyDescent="0.25">
      <c r="A99" s="2"/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x14ac:dyDescent="0.25">
      <c r="A100" s="2"/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x14ac:dyDescent="0.25">
      <c r="A101" s="2"/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x14ac:dyDescent="0.25">
      <c r="A102" s="2"/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x14ac:dyDescent="0.25">
      <c r="A103" s="2"/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x14ac:dyDescent="0.25">
      <c r="A104" s="2"/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x14ac:dyDescent="0.25">
      <c r="A105" s="2"/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x14ac:dyDescent="0.25">
      <c r="A106" s="2"/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x14ac:dyDescent="0.25">
      <c r="A107" s="2"/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x14ac:dyDescent="0.25">
      <c r="A108" s="2"/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x14ac:dyDescent="0.25">
      <c r="A109" s="2"/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x14ac:dyDescent="0.25">
      <c r="A110" s="2"/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x14ac:dyDescent="0.25">
      <c r="A111" s="2"/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x14ac:dyDescent="0.25">
      <c r="A112" s="2"/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x14ac:dyDescent="0.25">
      <c r="A113" s="2"/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x14ac:dyDescent="0.25">
      <c r="A114" s="2"/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x14ac:dyDescent="0.25">
      <c r="A115" s="2"/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x14ac:dyDescent="0.25">
      <c r="A116" s="2"/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x14ac:dyDescent="0.25">
      <c r="A117" s="2"/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x14ac:dyDescent="0.25">
      <c r="A118" s="2"/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x14ac:dyDescent="0.25">
      <c r="A119" s="2"/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x14ac:dyDescent="0.25">
      <c r="A120" s="2"/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x14ac:dyDescent="0.25">
      <c r="A121" s="2"/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x14ac:dyDescent="0.25">
      <c r="A122" s="2"/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x14ac:dyDescent="0.25">
      <c r="A123" s="2"/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x14ac:dyDescent="0.25">
      <c r="A124" s="2"/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x14ac:dyDescent="0.25">
      <c r="A125" s="2"/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x14ac:dyDescent="0.25">
      <c r="A126" s="2"/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x14ac:dyDescent="0.25">
      <c r="A127" s="2"/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x14ac:dyDescent="0.25">
      <c r="A128" s="2"/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x14ac:dyDescent="0.25">
      <c r="A129" s="2"/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x14ac:dyDescent="0.25">
      <c r="A130" s="2"/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 x14ac:dyDescent="0.25">
      <c r="A131" s="2"/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x14ac:dyDescent="0.25">
      <c r="A132" s="2"/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x14ac:dyDescent="0.25">
      <c r="A133" s="2"/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x14ac:dyDescent="0.25">
      <c r="A134" s="2"/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x14ac:dyDescent="0.25">
      <c r="A135" s="2"/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x14ac:dyDescent="0.25">
      <c r="A136" s="2"/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x14ac:dyDescent="0.25">
      <c r="A137" s="2"/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x14ac:dyDescent="0.25">
      <c r="A138" s="2"/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x14ac:dyDescent="0.25">
      <c r="A139" s="2"/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x14ac:dyDescent="0.25">
      <c r="A140" s="2"/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x14ac:dyDescent="0.25">
      <c r="A141" s="2"/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x14ac:dyDescent="0.25">
      <c r="A142" s="2"/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x14ac:dyDescent="0.25">
      <c r="A143" s="2"/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x14ac:dyDescent="0.25">
      <c r="A144" s="2"/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x14ac:dyDescent="0.25">
      <c r="A145" s="2"/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x14ac:dyDescent="0.25">
      <c r="A146" s="2"/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x14ac:dyDescent="0.25">
      <c r="A147" s="2"/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x14ac:dyDescent="0.25">
      <c r="A148" s="2"/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x14ac:dyDescent="0.25">
      <c r="A149" s="2"/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10"/>
      <c r="K150" s="2"/>
      <c r="L150" s="2"/>
      <c r="M150" s="2"/>
      <c r="N150" s="2"/>
    </row>
    <row r="151" spans="1:1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10"/>
      <c r="K151" s="2"/>
      <c r="L151" s="2"/>
      <c r="M151" s="2"/>
      <c r="N151" s="2"/>
    </row>
    <row r="152" spans="1:1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10"/>
      <c r="K152" s="2"/>
      <c r="L152" s="2"/>
      <c r="M152" s="2"/>
      <c r="N152" s="2"/>
    </row>
    <row r="153" spans="1:1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10"/>
      <c r="K153" s="2"/>
      <c r="L153" s="2"/>
      <c r="M153" s="2"/>
      <c r="N153" s="2"/>
    </row>
    <row r="154" spans="1:1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10"/>
      <c r="K154" s="2"/>
      <c r="L154" s="2"/>
      <c r="M154" s="2"/>
      <c r="N154" s="2"/>
    </row>
    <row r="155" spans="1:1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10"/>
      <c r="K155" s="2"/>
      <c r="L155" s="2"/>
      <c r="M155" s="2"/>
      <c r="N155" s="2"/>
    </row>
    <row r="156" spans="1:14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10"/>
      <c r="K156" s="2"/>
      <c r="L156" s="2"/>
      <c r="M156" s="2"/>
      <c r="N156" s="2"/>
    </row>
    <row r="157" spans="1:14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10"/>
      <c r="K157" s="2"/>
      <c r="L157" s="2"/>
      <c r="M157" s="2"/>
      <c r="N157" s="2"/>
    </row>
    <row r="158" spans="1:14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10"/>
      <c r="K158" s="2"/>
      <c r="L158" s="2"/>
      <c r="M158" s="2"/>
      <c r="N158" s="2"/>
    </row>
    <row r="159" spans="1:14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10"/>
      <c r="K159" s="2"/>
      <c r="L159" s="2"/>
      <c r="M159" s="2"/>
      <c r="N159" s="2"/>
    </row>
    <row r="160" spans="1:14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10"/>
      <c r="K160" s="2"/>
      <c r="L160" s="2"/>
      <c r="M160" s="2"/>
      <c r="N160" s="2"/>
    </row>
    <row r="161" spans="1:14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10"/>
      <c r="K161" s="2"/>
      <c r="L161" s="2"/>
      <c r="M161" s="2"/>
      <c r="N161" s="2"/>
    </row>
    <row r="162" spans="1:14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10"/>
      <c r="K162" s="2"/>
      <c r="L162" s="2"/>
      <c r="M162" s="2"/>
      <c r="N162" s="2"/>
    </row>
    <row r="163" spans="1:14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10"/>
      <c r="K163" s="2"/>
      <c r="L163" s="2"/>
      <c r="M163" s="2"/>
      <c r="N163" s="2"/>
    </row>
    <row r="164" spans="1:14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10"/>
      <c r="K164" s="2"/>
      <c r="L164" s="2"/>
      <c r="M164" s="2"/>
      <c r="N164" s="2"/>
    </row>
    <row r="165" spans="1:14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10"/>
      <c r="K165" s="2"/>
      <c r="L165" s="2"/>
      <c r="M165" s="2"/>
      <c r="N165" s="2"/>
    </row>
    <row r="166" spans="1:1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10"/>
      <c r="K166" s="2"/>
      <c r="L166" s="2"/>
      <c r="M166" s="2"/>
      <c r="N166" s="2"/>
    </row>
    <row r="167" spans="1:1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10"/>
      <c r="K167" s="2"/>
      <c r="L167" s="2"/>
      <c r="M167" s="2"/>
      <c r="N167" s="2"/>
    </row>
    <row r="168" spans="1:14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10"/>
      <c r="K168" s="2"/>
      <c r="L168" s="2"/>
      <c r="M168" s="2"/>
      <c r="N168" s="2"/>
    </row>
    <row r="169" spans="1:1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10"/>
      <c r="K169" s="2"/>
      <c r="L169" s="2"/>
      <c r="M169" s="2"/>
      <c r="N169" s="2"/>
    </row>
    <row r="170" spans="1:1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10"/>
      <c r="K170" s="2"/>
      <c r="L170" s="2"/>
      <c r="M170" s="2"/>
      <c r="N170" s="2"/>
    </row>
    <row r="171" spans="1:1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10"/>
      <c r="K171" s="2"/>
      <c r="L171" s="2"/>
      <c r="M171" s="2"/>
      <c r="N171" s="2"/>
    </row>
    <row r="172" spans="1:1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10"/>
      <c r="K172" s="2"/>
      <c r="L172" s="2"/>
      <c r="M172" s="2"/>
      <c r="N172" s="2"/>
    </row>
    <row r="173" spans="1:1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10"/>
      <c r="K173" s="2"/>
      <c r="L173" s="2"/>
      <c r="M173" s="2"/>
      <c r="N173" s="2"/>
    </row>
    <row r="174" spans="1:1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10"/>
      <c r="K174" s="2"/>
      <c r="L174" s="2"/>
      <c r="M174" s="2"/>
      <c r="N174" s="2"/>
    </row>
    <row r="175" spans="1:1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10"/>
      <c r="K175" s="2"/>
      <c r="L175" s="2"/>
      <c r="M175" s="2"/>
      <c r="N175" s="2"/>
    </row>
    <row r="176" spans="1:1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10"/>
      <c r="K176" s="2"/>
      <c r="L176" s="2"/>
      <c r="M176" s="2"/>
      <c r="N176" s="2"/>
    </row>
    <row r="177" spans="1:1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10"/>
      <c r="K177" s="2"/>
      <c r="L177" s="2"/>
      <c r="M177" s="2"/>
      <c r="N177" s="2"/>
    </row>
    <row r="178" spans="1:1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10"/>
      <c r="K178" s="2"/>
      <c r="L178" s="2"/>
      <c r="M178" s="2"/>
      <c r="N178" s="2"/>
    </row>
    <row r="179" spans="1:1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10"/>
      <c r="K179" s="2"/>
      <c r="L179" s="2"/>
      <c r="M179" s="2"/>
      <c r="N179" s="2"/>
    </row>
    <row r="180" spans="1:1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10"/>
      <c r="K180" s="2"/>
      <c r="L180" s="2"/>
      <c r="M180" s="2"/>
      <c r="N180" s="2"/>
    </row>
    <row r="181" spans="1:1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10"/>
      <c r="K181" s="2"/>
      <c r="L181" s="2"/>
      <c r="M181" s="2"/>
      <c r="N181" s="2"/>
    </row>
    <row r="182" spans="1:1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10"/>
      <c r="K182" s="2"/>
      <c r="L182" s="2"/>
      <c r="M182" s="2"/>
      <c r="N182" s="2"/>
    </row>
    <row r="183" spans="1:1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10"/>
      <c r="K183" s="2"/>
      <c r="L183" s="2"/>
      <c r="M183" s="2"/>
      <c r="N183" s="2"/>
    </row>
    <row r="184" spans="1:1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10"/>
      <c r="K184" s="2"/>
      <c r="L184" s="2"/>
      <c r="M184" s="2"/>
      <c r="N184" s="2"/>
    </row>
    <row r="185" spans="1:1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10"/>
      <c r="K185" s="2"/>
      <c r="L185" s="2"/>
      <c r="M185" s="2"/>
      <c r="N185" s="2"/>
    </row>
    <row r="186" spans="1:1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10"/>
      <c r="K186" s="2"/>
      <c r="L186" s="2"/>
      <c r="M186" s="2"/>
      <c r="N186" s="2"/>
    </row>
    <row r="187" spans="1:1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10"/>
      <c r="K187" s="2"/>
      <c r="L187" s="2"/>
      <c r="M187" s="2"/>
      <c r="N187" s="2"/>
    </row>
    <row r="188" spans="1:1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10"/>
      <c r="K188" s="2"/>
      <c r="L188" s="2"/>
      <c r="M188" s="2"/>
      <c r="N188" s="2"/>
    </row>
  </sheetData>
  <mergeCells count="27">
    <mergeCell ref="O1:O2"/>
    <mergeCell ref="A1:B1"/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7:B27"/>
    <mergeCell ref="A24:B24"/>
    <mergeCell ref="C9:D9"/>
    <mergeCell ref="C20:D20"/>
    <mergeCell ref="A20:B20"/>
    <mergeCell ref="A21:B21"/>
    <mergeCell ref="A22:B22"/>
    <mergeCell ref="A23:B23"/>
    <mergeCell ref="A15:B15"/>
    <mergeCell ref="A16:B16"/>
    <mergeCell ref="A17:B17"/>
    <mergeCell ref="A18:B18"/>
    <mergeCell ref="A19:B19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Piwowarczyk</dc:creator>
  <cp:lastModifiedBy>Staniszewska Emilia</cp:lastModifiedBy>
  <cp:lastPrinted>2022-05-24T09:47:44Z</cp:lastPrinted>
  <dcterms:created xsi:type="dcterms:W3CDTF">2022-05-20T08:23:58Z</dcterms:created>
  <dcterms:modified xsi:type="dcterms:W3CDTF">2022-07-27T10:11:20Z</dcterms:modified>
</cp:coreProperties>
</file>